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262596CC-46BA-4809-8DC1-D201D32A17B9}" xr6:coauthVersionLast="47" xr6:coauthVersionMax="47" xr10:uidLastSave="{00000000-0000-0000-0000-000000000000}"/>
  <bookViews>
    <workbookView xWindow="-108" yWindow="-108" windowWidth="23256" windowHeight="12576" xr2:uid="{30505E4B-ACBC-4AB2-AD5D-C102D50EDC44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2" i="1"/>
  <c r="C23" i="1"/>
  <c r="C24" i="1"/>
  <c r="C17" i="1"/>
  <c r="G13" i="1"/>
  <c r="G18" i="1" s="1"/>
  <c r="G34" i="1" s="1"/>
  <c r="H5" i="1"/>
  <c r="G33" i="1" l="1"/>
  <c r="G14" i="1"/>
  <c r="G19" i="1"/>
  <c r="H19" i="1" s="1"/>
  <c r="H18" i="1"/>
  <c r="G30" i="1"/>
  <c r="G20" i="1" l="1"/>
  <c r="H20" i="1" s="1"/>
  <c r="C20" i="1"/>
  <c r="C25" i="1" s="1"/>
  <c r="G32" i="1" s="1"/>
  <c r="D25" i="1"/>
  <c r="G31" i="1" s="1"/>
  <c r="G37" i="1" l="1"/>
  <c r="G35" i="1"/>
  <c r="G36" i="1"/>
  <c r="G38" i="1"/>
</calcChain>
</file>

<file path=xl/sharedStrings.xml><?xml version="1.0" encoding="utf-8"?>
<sst xmlns="http://schemas.openxmlformats.org/spreadsheetml/2006/main" count="78" uniqueCount="73">
  <si>
    <t>LOCALIZACIÓN DE LA VIVIENDA</t>
  </si>
  <si>
    <t>Dirección de la vivienda</t>
  </si>
  <si>
    <t>xxx</t>
  </si>
  <si>
    <t>Comunidad Autónoma</t>
  </si>
  <si>
    <t>Cataluña</t>
  </si>
  <si>
    <t>ITP</t>
  </si>
  <si>
    <t>INGRESOS</t>
  </si>
  <si>
    <t>Mensual</t>
  </si>
  <si>
    <t>Anual</t>
  </si>
  <si>
    <t xml:space="preserve">Cuota alquiler </t>
  </si>
  <si>
    <t>REVALORIZACIÓN ANUAL ESPERADA*</t>
  </si>
  <si>
    <t>% de revalorización estimada</t>
  </si>
  <si>
    <t>COSTE COMPRA DEL INMUEBLE</t>
  </si>
  <si>
    <t>Especificar solo si tenemos expectativa de revalorización, por ejemplo en base a la inflación</t>
  </si>
  <si>
    <t>Precio de compra</t>
  </si>
  <si>
    <t>Impuesto ITP (según valor cat.)*</t>
  </si>
  <si>
    <t>*Nueva ley 2022</t>
  </si>
  <si>
    <t>FINANCIACIÓN</t>
  </si>
  <si>
    <t>Gastos (Notaría, registro…)</t>
  </si>
  <si>
    <t>% Financiado</t>
  </si>
  <si>
    <t>Marcar 0% si no financiamos</t>
  </si>
  <si>
    <t>Gastos hipoteca</t>
  </si>
  <si>
    <t>Hipoteca</t>
  </si>
  <si>
    <t>Coste reforma</t>
  </si>
  <si>
    <t>Capital que debemos aportar</t>
  </si>
  <si>
    <t>Comisión compra</t>
  </si>
  <si>
    <t>Plazo hipoteca (años)</t>
  </si>
  <si>
    <t>Mobiliario y otros</t>
  </si>
  <si>
    <t>Tipo de interés</t>
  </si>
  <si>
    <t>TOTAL COMPRA</t>
  </si>
  <si>
    <t>Detalle financiación</t>
  </si>
  <si>
    <t xml:space="preserve">Cuota hipoteca </t>
  </si>
  <si>
    <t>GASTOS ANUALES</t>
  </si>
  <si>
    <t>Intereses (promedio)</t>
  </si>
  <si>
    <t>Impuestos (IBI, basuras…)</t>
  </si>
  <si>
    <t>Amortización (promedio)</t>
  </si>
  <si>
    <t>Seguros (hogar, vida, impago…)</t>
  </si>
  <si>
    <t>Comunidad propietarios</t>
  </si>
  <si>
    <t>Mantenmiento</t>
  </si>
  <si>
    <t>Períodos vacío</t>
  </si>
  <si>
    <t>TOTAL GASTOS</t>
  </si>
  <si>
    <t>ANÁLISIS DE LA OPERACIÓN</t>
  </si>
  <si>
    <t>RENTABILIDAD DE LA OPERACIÓN</t>
  </si>
  <si>
    <t>Rentabilidad bruta</t>
  </si>
  <si>
    <t>Rentabilidad neta</t>
  </si>
  <si>
    <t>Cash-Flow mensual</t>
  </si>
  <si>
    <t>PER</t>
  </si>
  <si>
    <t>% Hipoteca / alquiler</t>
  </si>
  <si>
    <t>Cash-flow / alquiler</t>
  </si>
  <si>
    <t>Cash on cash</t>
  </si>
  <si>
    <t>ROCE</t>
  </si>
  <si>
    <t>Rentabilidad total s/ inversión*</t>
  </si>
  <si>
    <t>*Incluye revalorización de la vivienda y la amortización de hipoteca</t>
  </si>
  <si>
    <t>COMUNIDADES</t>
  </si>
  <si>
    <t>TIPO ITP GENERAL</t>
  </si>
  <si>
    <t>Andalucía</t>
  </si>
  <si>
    <t>Aragón</t>
  </si>
  <si>
    <t>Asturias</t>
  </si>
  <si>
    <t>Baleares</t>
  </si>
  <si>
    <t>Canarias</t>
  </si>
  <si>
    <t>Cantabria</t>
  </si>
  <si>
    <t>Castilla - La Mancha</t>
  </si>
  <si>
    <t>Castilla León</t>
  </si>
  <si>
    <t>Ceuta</t>
  </si>
  <si>
    <t>Comunidad de Madrid</t>
  </si>
  <si>
    <t>Comunidad Valenciana</t>
  </si>
  <si>
    <t>Extremadura</t>
  </si>
  <si>
    <t>Galicia</t>
  </si>
  <si>
    <t>La Rioja</t>
  </si>
  <si>
    <t>Melilla</t>
  </si>
  <si>
    <t>Murcia</t>
  </si>
  <si>
    <t>Navarra</t>
  </si>
  <si>
    <t>País Vasco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</si>
</sst>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0.0%"/>
    <numFmt numFmtId="166" formatCode="#,##0.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4"/>
      <color theme="2" tint="-0.4999542222357860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2" tint="-0.4999542222357860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5422223578601"/>
      <name val="Calibri"/>
      <family val="2"/>
      <scheme val="minor"/>
    </font>
    <font>
      <i/>
      <sz val="12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F2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C9C2E"/>
        <bgColor indexed="64"/>
      </patternFill>
    </fill>
  </fills>
  <borders count="50">
    <border>
      <left/>
      <right/>
      <top/>
      <bottom/>
      <diagonal/>
    </border>
    <border>
      <left style="dotted">
        <color rgb="FFF18955"/>
      </left>
      <right/>
      <top style="dotted">
        <color rgb="FFF18955"/>
      </top>
      <bottom style="medium">
        <color rgb="FFF18955"/>
      </bottom>
      <diagonal/>
    </border>
    <border>
      <left/>
      <right/>
      <top style="dotted">
        <color rgb="FFF18955"/>
      </top>
      <bottom style="medium">
        <color rgb="FFF18955"/>
      </bottom>
      <diagonal/>
    </border>
    <border>
      <left/>
      <right style="dotted">
        <color rgb="FFF18955"/>
      </right>
      <top style="dotted">
        <color rgb="FFF18955"/>
      </top>
      <bottom style="medium">
        <color rgb="FFF18955"/>
      </bottom>
      <diagonal/>
    </border>
    <border>
      <left style="dotted">
        <color rgb="FFF18955"/>
      </left>
      <right/>
      <top style="medium">
        <color rgb="FFF18955"/>
      </top>
      <bottom style="medium">
        <color theme="0" tint="-4.9958800012207406E-2"/>
      </bottom>
      <diagonal/>
    </border>
    <border>
      <left/>
      <right/>
      <top/>
      <bottom style="medium">
        <color theme="0" tint="-4.9958800012207406E-2"/>
      </bottom>
      <diagonal/>
    </border>
    <border>
      <left style="dotted">
        <color rgb="FFF18955"/>
      </left>
      <right/>
      <top style="medium">
        <color theme="0" tint="-4.9958800012207406E-2"/>
      </top>
      <bottom style="medium">
        <color theme="0" tint="-4.9958800012207406E-2"/>
      </bottom>
      <diagonal/>
    </border>
    <border>
      <left/>
      <right/>
      <top style="medium">
        <color theme="0" tint="-4.9958800012207406E-2"/>
      </top>
      <bottom style="medium">
        <color theme="0" tint="-4.9958800012207406E-2"/>
      </bottom>
      <diagonal/>
    </border>
    <border>
      <left/>
      <right style="dotted">
        <color rgb="FFF18955"/>
      </right>
      <top style="medium">
        <color theme="0" tint="-4.9958800012207406E-2"/>
      </top>
      <bottom style="medium">
        <color theme="0" tint="-4.9958800012207406E-2"/>
      </bottom>
      <diagonal/>
    </border>
    <border>
      <left style="dotted">
        <color rgb="FFF18955"/>
      </left>
      <right/>
      <top style="medium">
        <color theme="0" tint="-4.9958800012207406E-2"/>
      </top>
      <bottom style="dotted">
        <color rgb="FFF18955"/>
      </bottom>
      <diagonal/>
    </border>
    <border>
      <left/>
      <right/>
      <top style="medium">
        <color theme="0" tint="-4.9958800012207406E-2"/>
      </top>
      <bottom style="dotted">
        <color rgb="FFF18955"/>
      </bottom>
      <diagonal/>
    </border>
    <border>
      <left style="dotted">
        <color rgb="FFF18955"/>
      </left>
      <right style="dotted">
        <color rgb="FFF18955"/>
      </right>
      <top/>
      <bottom/>
      <diagonal/>
    </border>
    <border>
      <left/>
      <right/>
      <top style="medium">
        <color rgb="FFF18955"/>
      </top>
      <bottom/>
      <diagonal/>
    </border>
    <border>
      <left/>
      <right/>
      <top style="medium">
        <color rgb="FFF18955"/>
      </top>
      <bottom style="dotted">
        <color rgb="FFF18955"/>
      </bottom>
      <diagonal/>
    </border>
    <border>
      <left/>
      <right style="dotted">
        <color rgb="FFF18955"/>
      </right>
      <top style="medium">
        <color rgb="FFF18955"/>
      </top>
      <bottom style="dotted">
        <color rgb="FFF18955"/>
      </bottom>
      <diagonal/>
    </border>
    <border>
      <left/>
      <right/>
      <top style="dotted">
        <color rgb="FFF18955"/>
      </top>
      <bottom style="dotted">
        <color rgb="FFF18955"/>
      </bottom>
      <diagonal/>
    </border>
    <border>
      <left/>
      <right/>
      <top style="dotted">
        <color rgb="FFF18955"/>
      </top>
      <bottom/>
      <diagonal/>
    </border>
    <border>
      <left style="dotted">
        <color rgb="FFF18955"/>
      </left>
      <right/>
      <top/>
      <bottom/>
      <diagonal/>
    </border>
    <border>
      <left style="dotted">
        <color rgb="FFF18955"/>
      </left>
      <right/>
      <top style="medium">
        <color rgb="FFF18955"/>
      </top>
      <bottom style="dotted">
        <color rgb="FFF18955"/>
      </bottom>
      <diagonal/>
    </border>
    <border>
      <left/>
      <right/>
      <top style="medium">
        <color rgb="FFF18955"/>
      </top>
      <bottom style="medium">
        <color theme="0" tint="-4.9958800012207406E-2"/>
      </bottom>
      <diagonal/>
    </border>
    <border>
      <left/>
      <right style="dotted">
        <color rgb="FFF18955"/>
      </right>
      <top style="medium">
        <color rgb="FFF18955"/>
      </top>
      <bottom style="medium">
        <color theme="0" tint="-4.9958800012207406E-2"/>
      </bottom>
      <diagonal/>
    </border>
    <border>
      <left/>
      <right/>
      <top/>
      <bottom style="dotted">
        <color rgb="FFF18955"/>
      </bottom>
      <diagonal/>
    </border>
    <border>
      <left/>
      <right style="dotted">
        <color rgb="FFF18955"/>
      </right>
      <top/>
      <bottom style="medium">
        <color theme="0" tint="-4.9958800012207406E-2"/>
      </bottom>
      <diagonal/>
    </border>
    <border>
      <left/>
      <right style="dotted">
        <color rgb="FFF18955"/>
      </right>
      <top/>
      <bottom/>
      <diagonal/>
    </border>
    <border>
      <left/>
      <right style="dotted">
        <color rgb="FFF18955"/>
      </right>
      <top style="medium">
        <color rgb="FFF18955"/>
      </top>
      <bottom/>
      <diagonal/>
    </border>
    <border>
      <left style="dotted">
        <color rgb="FFF18955"/>
      </left>
      <right/>
      <top/>
      <bottom style="medium">
        <color theme="0" tint="-4.9958800012207406E-2"/>
      </bottom>
      <diagonal/>
    </border>
    <border>
      <left/>
      <right style="dotted">
        <color rgb="FFF18955"/>
      </right>
      <top style="dotted">
        <color rgb="FFF18955"/>
      </top>
      <bottom style="medium">
        <color theme="0" tint="-4.9958800012207406E-2"/>
      </bottom>
      <diagonal/>
    </border>
    <border>
      <left/>
      <right style="dotted">
        <color rgb="FFF18955"/>
      </right>
      <top style="medium">
        <color theme="0" tint="-4.9958800012207406E-2"/>
      </top>
      <bottom style="dotted">
        <color rgb="FFF18955"/>
      </bottom>
      <diagonal/>
    </border>
    <border>
      <left style="dotted">
        <color rgb="FFF18955"/>
      </left>
      <right/>
      <top style="dotted">
        <color rgb="FFFFE32E"/>
      </top>
      <bottom style="medium">
        <color theme="0" tint="-4.9958800012207406E-2"/>
      </bottom>
      <diagonal/>
    </border>
    <border>
      <left style="dotted">
        <color rgb="FFF18955"/>
      </left>
      <right/>
      <top/>
      <bottom style="dotted">
        <color rgb="FFF18955"/>
      </bottom>
      <diagonal/>
    </border>
    <border>
      <left/>
      <right style="dotted">
        <color rgb="FFF18955"/>
      </right>
      <top style="dotted">
        <color rgb="FFFFE32E"/>
      </top>
      <bottom/>
      <diagonal/>
    </border>
    <border>
      <left/>
      <right/>
      <top style="dotted">
        <color rgb="FFFFDB00"/>
      </top>
      <bottom/>
      <diagonal/>
    </border>
    <border>
      <left/>
      <right style="dotted">
        <color rgb="FFF18955"/>
      </right>
      <top/>
      <bottom style="dotted">
        <color rgb="FFF18955"/>
      </bottom>
      <diagonal/>
    </border>
    <border>
      <left/>
      <right/>
      <top style="medium">
        <color theme="0" tint="-4.9958800012207406E-2"/>
      </top>
      <bottom style="dotted">
        <color rgb="FFFFDB00"/>
      </bottom>
      <diagonal/>
    </border>
    <border>
      <left/>
      <right style="dotted">
        <color rgb="FFF18955"/>
      </right>
      <top style="medium">
        <color theme="0" tint="-4.9958800012207406E-2"/>
      </top>
      <bottom style="dotted">
        <color rgb="FFFFDB00"/>
      </bottom>
      <diagonal/>
    </border>
    <border>
      <left style="dotted">
        <color rgb="FFF18955"/>
      </left>
      <right/>
      <top style="dotted">
        <color rgb="FFF18955"/>
      </top>
      <bottom style="dotted">
        <color rgb="FFF18955"/>
      </bottom>
      <diagonal/>
    </border>
    <border>
      <left/>
      <right style="dotted">
        <color rgb="FFF18955"/>
      </right>
      <top style="dotted">
        <color rgb="FFF18955"/>
      </top>
      <bottom style="dotted">
        <color rgb="FFF18955"/>
      </bottom>
      <diagonal/>
    </border>
    <border>
      <left style="medium">
        <color rgb="FFF18955"/>
      </left>
      <right/>
      <top style="medium">
        <color rgb="FFF18955"/>
      </top>
      <bottom style="medium">
        <color rgb="FFF18955"/>
      </bottom>
      <diagonal/>
    </border>
    <border>
      <left/>
      <right/>
      <top style="medium">
        <color rgb="FFF18955"/>
      </top>
      <bottom style="medium">
        <color rgb="FFF18955"/>
      </bottom>
      <diagonal/>
    </border>
    <border>
      <left/>
      <right style="medium">
        <color rgb="FFF18955"/>
      </right>
      <top style="medium">
        <color rgb="FFF18955"/>
      </top>
      <bottom style="medium">
        <color rgb="FFF18955"/>
      </bottom>
      <diagonal/>
    </border>
    <border>
      <left/>
      <right/>
      <top style="dotted">
        <color theme="0"/>
      </top>
      <bottom/>
      <diagonal/>
    </border>
    <border>
      <left style="medium">
        <color rgb="FFF18955"/>
      </left>
      <right style="dotted">
        <color rgb="FFF18955"/>
      </right>
      <top style="medium">
        <color rgb="FFF18955"/>
      </top>
      <bottom style="dotted">
        <color rgb="FFF18955"/>
      </bottom>
      <diagonal/>
    </border>
    <border>
      <left/>
      <right style="medium">
        <color rgb="FFF18955"/>
      </right>
      <top/>
      <bottom/>
      <diagonal/>
    </border>
    <border>
      <left style="medium">
        <color rgb="FFF18955"/>
      </left>
      <right style="dotted">
        <color rgb="FFF18955"/>
      </right>
      <top/>
      <bottom/>
      <diagonal/>
    </border>
    <border>
      <left/>
      <right style="medium">
        <color rgb="FFF18955"/>
      </right>
      <top style="dotted">
        <color rgb="FFF18955"/>
      </top>
      <bottom/>
      <diagonal/>
    </border>
    <border>
      <left style="medium">
        <color rgb="FFF18955"/>
      </left>
      <right style="dotted">
        <color rgb="FFF18955"/>
      </right>
      <top style="dotted">
        <color rgb="FFF18955"/>
      </top>
      <bottom style="dotted">
        <color rgb="FFF18955"/>
      </bottom>
      <diagonal/>
    </border>
    <border>
      <left/>
      <right style="medium">
        <color rgb="FFF18955"/>
      </right>
      <top style="dotted">
        <color rgb="FFF18955"/>
      </top>
      <bottom style="dotted">
        <color rgb="FFF18955"/>
      </bottom>
      <diagonal/>
    </border>
    <border>
      <left style="medium">
        <color rgb="FFF18955"/>
      </left>
      <right style="dotted">
        <color rgb="FFF18955"/>
      </right>
      <top/>
      <bottom style="medium">
        <color rgb="FFF18955"/>
      </bottom>
      <diagonal/>
    </border>
    <border>
      <left/>
      <right style="medium">
        <color rgb="FFF18955"/>
      </right>
      <top/>
      <bottom style="medium">
        <color rgb="FFF18955"/>
      </bottom>
      <diagonal/>
    </border>
    <border>
      <left/>
      <right style="medium">
        <color rgb="FFF18955"/>
      </right>
      <top style="medium">
        <color rgb="FFF18955"/>
      </top>
      <bottom style="dotted">
        <color rgb="FFF1895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4" fillId="2" borderId="4" xfId="0" applyFont="1" applyFill="1" applyBorder="1" applyAlignment="1">
      <alignment horizontal="left" vertical="center" indent="1"/>
    </xf>
    <xf numFmtId="164" fontId="5" fillId="0" borderId="5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indent="1"/>
    </xf>
    <xf numFmtId="164" fontId="5" fillId="0" borderId="7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indent="1"/>
    </xf>
    <xf numFmtId="165" fontId="6" fillId="2" borderId="10" xfId="1" applyNumberFormat="1" applyFont="1" applyFill="1" applyBorder="1" applyAlignment="1">
      <alignment horizontal="center"/>
    </xf>
    <xf numFmtId="0" fontId="0" fillId="0" borderId="11" xfId="0" applyBorder="1"/>
    <xf numFmtId="0" fontId="5" fillId="2" borderId="12" xfId="0" applyFont="1" applyFill="1" applyBorder="1" applyAlignment="1">
      <alignment horizontal="left" vertical="center" indent="1"/>
    </xf>
    <xf numFmtId="164" fontId="5" fillId="0" borderId="13" xfId="0" applyNumberFormat="1" applyFont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2" borderId="18" xfId="0" applyFont="1" applyFill="1" applyBorder="1" applyAlignment="1">
      <alignment horizontal="left" vertical="center" indent="1"/>
    </xf>
    <xf numFmtId="9" fontId="5" fillId="0" borderId="14" xfId="1" applyFont="1" applyBorder="1" applyAlignment="1">
      <alignment horizontal="right" vertical="center" indent="1"/>
    </xf>
    <xf numFmtId="0" fontId="8" fillId="0" borderId="0" xfId="0" applyFont="1"/>
    <xf numFmtId="0" fontId="9" fillId="0" borderId="0" xfId="0" applyFont="1"/>
    <xf numFmtId="0" fontId="5" fillId="2" borderId="19" xfId="0" applyFont="1" applyFill="1" applyBorder="1" applyAlignment="1">
      <alignment horizontal="left" vertical="center" indent="1"/>
    </xf>
    <xf numFmtId="164" fontId="4" fillId="0" borderId="20" xfId="0" applyNumberFormat="1" applyFont="1" applyBorder="1" applyAlignment="1">
      <alignment horizontal="right" vertical="center" indent="1"/>
    </xf>
    <xf numFmtId="0" fontId="0" fillId="0" borderId="21" xfId="0" applyBorder="1"/>
    <xf numFmtId="0" fontId="5" fillId="2" borderId="5" xfId="0" applyFont="1" applyFill="1" applyBorder="1" applyAlignment="1">
      <alignment horizontal="left" vertical="center" indent="1"/>
    </xf>
    <xf numFmtId="164" fontId="5" fillId="0" borderId="22" xfId="0" applyNumberFormat="1" applyFont="1" applyBorder="1" applyAlignment="1">
      <alignment horizontal="right" vertical="center" indent="1"/>
    </xf>
    <xf numFmtId="9" fontId="8" fillId="0" borderId="23" xfId="1" applyFont="1" applyFill="1" applyBorder="1" applyAlignment="1"/>
    <xf numFmtId="0" fontId="0" fillId="3" borderId="0" xfId="0" applyFill="1"/>
    <xf numFmtId="0" fontId="0" fillId="0" borderId="23" xfId="0" applyBorder="1"/>
    <xf numFmtId="0" fontId="5" fillId="2" borderId="4" xfId="0" applyFont="1" applyFill="1" applyBorder="1" applyAlignment="1">
      <alignment horizontal="left" vertical="center" indent="1"/>
    </xf>
    <xf numFmtId="9" fontId="5" fillId="0" borderId="24" xfId="1" applyFont="1" applyBorder="1" applyAlignment="1">
      <alignment horizontal="right" vertical="center" indent="1"/>
    </xf>
    <xf numFmtId="0" fontId="9" fillId="3" borderId="0" xfId="0" applyFont="1" applyFill="1"/>
    <xf numFmtId="0" fontId="5" fillId="2" borderId="25" xfId="0" applyFont="1" applyFill="1" applyBorder="1" applyAlignment="1">
      <alignment horizontal="left" vertical="center" indent="1"/>
    </xf>
    <xf numFmtId="164" fontId="10" fillId="2" borderId="26" xfId="0" applyNumberFormat="1" applyFont="1" applyFill="1" applyBorder="1" applyAlignment="1">
      <alignment horizontal="right" vertical="center" indent="1"/>
    </xf>
    <xf numFmtId="164" fontId="10" fillId="2" borderId="27" xfId="0" applyNumberFormat="1" applyFont="1" applyFill="1" applyBorder="1" applyAlignment="1">
      <alignment horizontal="right" vertical="center" indent="1"/>
    </xf>
    <xf numFmtId="0" fontId="5" fillId="2" borderId="28" xfId="0" applyFont="1" applyFill="1" applyBorder="1" applyAlignment="1">
      <alignment horizontal="left" vertical="center" indent="1"/>
    </xf>
    <xf numFmtId="1" fontId="5" fillId="0" borderId="22" xfId="0" applyNumberFormat="1" applyFont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center" indent="1"/>
    </xf>
    <xf numFmtId="10" fontId="5" fillId="0" borderId="30" xfId="1" applyNumberFormat="1" applyFont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 indent="1"/>
    </xf>
    <xf numFmtId="164" fontId="11" fillId="2" borderId="27" xfId="0" applyNumberFormat="1" applyFont="1" applyFill="1" applyBorder="1" applyAlignment="1">
      <alignment horizontal="right"/>
    </xf>
    <xf numFmtId="0" fontId="12" fillId="3" borderId="15" xfId="0" applyFont="1" applyFill="1" applyBorder="1" applyAlignment="1">
      <alignment horizontal="center"/>
    </xf>
    <xf numFmtId="164" fontId="12" fillId="3" borderId="0" xfId="0" applyNumberFormat="1" applyFont="1" applyFill="1" applyAlignment="1">
      <alignment horizontal="center"/>
    </xf>
    <xf numFmtId="0" fontId="8" fillId="3" borderId="0" xfId="0" applyFont="1" applyFill="1"/>
    <xf numFmtId="164" fontId="5" fillId="2" borderId="19" xfId="0" applyNumberFormat="1" applyFont="1" applyFill="1" applyBorder="1" applyAlignment="1">
      <alignment horizontal="center" vertical="center"/>
    </xf>
    <xf numFmtId="164" fontId="7" fillId="2" borderId="24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/>
    </xf>
    <xf numFmtId="164" fontId="7" fillId="2" borderId="23" xfId="0" applyNumberFormat="1" applyFont="1" applyFill="1" applyBorder="1" applyAlignment="1">
      <alignment horizontal="center"/>
    </xf>
    <xf numFmtId="164" fontId="5" fillId="0" borderId="20" xfId="0" applyNumberFormat="1" applyFont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/>
    </xf>
    <xf numFmtId="164" fontId="7" fillId="2" borderId="32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left" vertical="center" indent="1"/>
    </xf>
    <xf numFmtId="164" fontId="5" fillId="0" borderId="22" xfId="0" applyNumberFormat="1" applyFont="1" applyBorder="1" applyAlignment="1">
      <alignment horizontal="center" vertical="center"/>
    </xf>
    <xf numFmtId="0" fontId="5" fillId="2" borderId="33" xfId="0" applyFont="1" applyFill="1" applyBorder="1" applyAlignment="1">
      <alignment horizontal="left" vertical="center" indent="1"/>
    </xf>
    <xf numFmtId="164" fontId="5" fillId="0" borderId="34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indent="1"/>
    </xf>
    <xf numFmtId="164" fontId="5" fillId="0" borderId="27" xfId="0" applyNumberFormat="1" applyFont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center" indent="1"/>
    </xf>
    <xf numFmtId="164" fontId="11" fillId="2" borderId="15" xfId="0" applyNumberFormat="1" applyFont="1" applyFill="1" applyBorder="1" applyAlignment="1">
      <alignment horizontal="center"/>
    </xf>
    <xf numFmtId="164" fontId="11" fillId="2" borderId="36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8" fillId="0" borderId="2" xfId="0" applyFont="1" applyBorder="1"/>
    <xf numFmtId="0" fontId="5" fillId="0" borderId="0" xfId="0" applyFont="1" applyAlignment="1">
      <alignment horizontal="left" vertical="center" indent="1"/>
    </xf>
    <xf numFmtId="164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left" vertical="center" indent="1"/>
    </xf>
    <xf numFmtId="165" fontId="6" fillId="2" borderId="42" xfId="1" applyNumberFormat="1" applyFont="1" applyFill="1" applyBorder="1" applyAlignment="1">
      <alignment horizontal="center"/>
    </xf>
    <xf numFmtId="0" fontId="16" fillId="0" borderId="0" xfId="0" applyFont="1"/>
    <xf numFmtId="0" fontId="4" fillId="2" borderId="43" xfId="0" applyFont="1" applyFill="1" applyBorder="1" applyAlignment="1">
      <alignment horizontal="left" vertical="center" indent="1"/>
    </xf>
    <xf numFmtId="165" fontId="6" fillId="2" borderId="44" xfId="1" applyNumberFormat="1" applyFont="1" applyFill="1" applyBorder="1" applyAlignment="1">
      <alignment horizontal="center"/>
    </xf>
    <xf numFmtId="0" fontId="4" fillId="2" borderId="45" xfId="0" applyFont="1" applyFill="1" applyBorder="1" applyAlignment="1">
      <alignment horizontal="left" vertical="center" indent="1"/>
    </xf>
    <xf numFmtId="164" fontId="6" fillId="2" borderId="46" xfId="1" applyNumberFormat="1" applyFont="1" applyFill="1" applyBorder="1" applyAlignment="1">
      <alignment horizontal="center"/>
    </xf>
    <xf numFmtId="0" fontId="4" fillId="2" borderId="47" xfId="0" applyFont="1" applyFill="1" applyBorder="1" applyAlignment="1">
      <alignment horizontal="left" vertical="center" indent="1"/>
    </xf>
    <xf numFmtId="2" fontId="6" fillId="2" borderId="48" xfId="1" applyNumberFormat="1" applyFont="1" applyFill="1" applyBorder="1" applyAlignment="1">
      <alignment horizontal="center"/>
    </xf>
    <xf numFmtId="165" fontId="6" fillId="2" borderId="49" xfId="1" applyNumberFormat="1" applyFont="1" applyFill="1" applyBorder="1" applyAlignment="1">
      <alignment horizontal="center"/>
    </xf>
    <xf numFmtId="165" fontId="6" fillId="2" borderId="48" xfId="1" applyNumberFormat="1" applyFont="1" applyFill="1" applyBorder="1" applyAlignment="1">
      <alignment horizontal="center"/>
    </xf>
    <xf numFmtId="10" fontId="6" fillId="2" borderId="46" xfId="1" applyNumberFormat="1" applyFont="1" applyFill="1" applyBorder="1" applyAlignment="1">
      <alignment horizontal="center"/>
    </xf>
    <xf numFmtId="10" fontId="6" fillId="2" borderId="48" xfId="1" applyNumberFormat="1" applyFont="1" applyFill="1" applyBorder="1" applyAlignment="1">
      <alignment horizontal="center"/>
    </xf>
    <xf numFmtId="0" fontId="17" fillId="0" borderId="0" xfId="0" applyFont="1"/>
    <xf numFmtId="166" fontId="17" fillId="0" borderId="0" xfId="0" applyNumberFormat="1" applyFont="1"/>
    <xf numFmtId="0" fontId="18" fillId="0" borderId="0" xfId="0" applyFont="1" applyAlignment="1">
      <alignment horizontal="left"/>
    </xf>
    <xf numFmtId="10" fontId="19" fillId="0" borderId="0" xfId="1" applyNumberFormat="1" applyFont="1" applyFill="1" applyBorder="1" applyAlignment="1">
      <alignment horizontal="center"/>
    </xf>
    <xf numFmtId="0" fontId="2" fillId="0" borderId="0" xfId="0" applyFont="1"/>
    <xf numFmtId="10" fontId="0" fillId="0" borderId="0" xfId="1" applyNumberFormat="1" applyFont="1"/>
    <xf numFmtId="10" fontId="0" fillId="0" borderId="0" xfId="1" applyNumberFormat="1" applyFont="1" applyFill="1"/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">
    <dxf>
      <numFmt numFmtId="14" formatCode="0.00%"/>
    </dxf>
    <dxf>
      <font>
        <b/>
        <i val="0"/>
        <strike val="0"/>
        <u val="none"/>
        <sz val="11"/>
        <color theme="1"/>
        <name val="Calibri"/>
        <family val="2"/>
      </font>
    </dxf>
  </dxfs>
  <tableStyles count="0" defaultTableStyle="TableStyleMedium2" defaultPivotStyle="PivotStyleLight16"/>
  <colors>
    <mruColors>
      <color rgb="FF0C9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2612572</xdr:colOff>
      <xdr:row>0</xdr:row>
      <xdr:rowOff>141515</xdr:rowOff>
    </xdr:from>
    <xdr:to>
      <xdr:col>5</xdr:col>
      <xdr:colOff>1186543</xdr:colOff>
      <xdr:row>2</xdr:row>
      <xdr:rowOff>49430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664D46B-D136-34A9-15F1-65D2E0E67E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40" t="35507" r="6154" b="40942"/>
        <a:stretch/>
      </xdr:blipFill>
      <xdr:spPr>
        <a:xfrm>
          <a:off x="3407229" y="141515"/>
          <a:ext cx="4985657" cy="942058"/>
        </a:xfrm>
        <a:prstGeom prst="rect">
          <a:avLst/>
        </a:prstGeom>
      </xdr:spPr>
    </xdr:pic>
    <xdr:clientData/>
  </xdr:twoCellAnchor>
  <xdr:twoCellAnchor>
    <xdr:from>
      <xdr:col>0</xdr:col>
      <xdr:colOff>783771</xdr:colOff>
      <xdr:row>27</xdr:row>
      <xdr:rowOff>293915</xdr:rowOff>
    </xdr:from>
    <xdr:to>
      <xdr:col>4</xdr:col>
      <xdr:colOff>10885</xdr:colOff>
      <xdr:row>38</xdr:row>
      <xdr:rowOff>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43AAF3C-1DC4-2CA9-9E64-600137316F5C}"/>
            </a:ext>
          </a:extLst>
        </xdr:cNvPr>
        <xdr:cNvSpPr txBox="1"/>
      </xdr:nvSpPr>
      <xdr:spPr>
        <a:xfrm>
          <a:off x="783771" y="8207829"/>
          <a:ext cx="5638800" cy="2732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300"/>
            <a:t>INFORME: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CALCULADORA%20RENTABILIDAD%20ALQUILER%202023.xlsx" TargetMode="External"/><Relationship Id="rId1" Type="http://schemas.openxmlformats.org/officeDocument/2006/relationships/externalLinkPath" Target="/Users/Usuario/Downloads/CALCULADORA%20RENTABILIDAD%20ALQUIL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.2 CALCULADORA con ITP MANUAL"/>
      <sheetName val="Tabla itp"/>
    </sheetNames>
    <sheetDataSet>
      <sheetData sheetId="0">
        <row r="45">
          <cell r="C45" t="str">
            <v>Impuestos (IBI, basuras…)</v>
          </cell>
          <cell r="D45">
            <v>83.333333333333329</v>
          </cell>
        </row>
        <row r="46">
          <cell r="C46" t="str">
            <v>Seguros (hogar, vida, impago…)</v>
          </cell>
          <cell r="D46">
            <v>25</v>
          </cell>
        </row>
        <row r="47">
          <cell r="C47" t="str">
            <v>Comunidad propietarios</v>
          </cell>
          <cell r="D47">
            <v>25</v>
          </cell>
        </row>
        <row r="48">
          <cell r="C48" t="str">
            <v>Mantenmiento</v>
          </cell>
          <cell r="D48">
            <v>0</v>
          </cell>
        </row>
        <row r="49">
          <cell r="C49" t="str">
            <v>Períodos vacío</v>
          </cell>
          <cell r="D49">
            <v>0</v>
          </cell>
        </row>
        <row r="50">
          <cell r="C50" t="str">
            <v>Intereses (promedio)</v>
          </cell>
          <cell r="D50">
            <v>96.433779656594879</v>
          </cell>
        </row>
        <row r="51">
          <cell r="C51" t="str">
            <v>Amortización (promedio)</v>
          </cell>
          <cell r="D51">
            <v>291.66666666666669</v>
          </cell>
        </row>
        <row r="52">
          <cell r="C52" t="str">
            <v xml:space="preserve">Cuota hipoteca </v>
          </cell>
          <cell r="D52">
            <v>388.10044632326156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2C8D9A-57C2-4765-AF18-3CBA425D1F37}" name="Tabla1" displayName="Tabla1" ref="J4:K23" totalsRowShown="0" headerRowDxfId="1">
  <tableColumns count="2">
    <tableColumn id="1" xr3:uid="{67735C01-288F-497F-9810-1CF1C58778F4}" name="COMUNIDADES"/>
    <tableColumn id="2" xr3:uid="{1A3B73F3-6463-4D48-915F-6F84F4B1CAD6}" name="TIPO ITP GENERAL" dataDxfId="0" dataCellStyle="Porcentaje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D3026-2EF3-4E67-9C66-192AF0120783}">
  <dimension ref="B2:K39"/>
  <sheetViews>
    <sheetView tabSelected="1" zoomScale="70" zoomScaleNormal="70" workbookViewId="0">
      <selection activeCell="K30" sqref="K30"/>
    </sheetView>
  </sheetViews>
  <sheetFormatPr baseColWidth="10" defaultRowHeight="14.4" x14ac:dyDescent="0.3"/>
  <cols>
    <col min="2" max="2" width="38.5546875" customWidth="1"/>
    <col min="3" max="3" width="23.5546875" customWidth="1"/>
    <col min="4" max="4" width="19.88671875" customWidth="1"/>
    <col min="6" max="6" width="33.5546875" customWidth="1"/>
    <col min="7" max="7" width="24.6640625" customWidth="1"/>
    <col min="8" max="8" width="21.6640625" customWidth="1"/>
  </cols>
  <sheetData>
    <row r="2" spans="2:11" ht="66.599999999999994" customHeight="1" x14ac:dyDescent="0.3">
      <c r="C2" s="85"/>
      <c r="D2" s="85"/>
      <c r="E2" s="85"/>
      <c r="F2" s="85"/>
      <c r="G2" s="85"/>
    </row>
    <row r="4" spans="2:11" ht="24" customHeight="1" thickBot="1" x14ac:dyDescent="0.35">
      <c r="B4" s="86" t="s">
        <v>0</v>
      </c>
      <c r="C4" s="87"/>
      <c r="D4" s="88"/>
      <c r="F4" s="89" t="s">
        <v>6</v>
      </c>
      <c r="G4" s="90" t="s">
        <v>7</v>
      </c>
      <c r="H4" s="91" t="s">
        <v>8</v>
      </c>
      <c r="J4" s="82" t="s">
        <v>53</v>
      </c>
      <c r="K4" s="82" t="s">
        <v>54</v>
      </c>
    </row>
    <row r="5" spans="2:11" ht="18.600000000000001" thickBot="1" x14ac:dyDescent="0.4">
      <c r="B5" s="1" t="s">
        <v>1</v>
      </c>
      <c r="C5" s="2" t="s">
        <v>2</v>
      </c>
      <c r="D5" s="2"/>
      <c r="E5" s="8"/>
      <c r="F5" s="9" t="s">
        <v>9</v>
      </c>
      <c r="G5" s="10">
        <v>850</v>
      </c>
      <c r="H5" s="11">
        <f>G5*12</f>
        <v>10200</v>
      </c>
      <c r="J5" t="s">
        <v>55</v>
      </c>
      <c r="K5" s="83">
        <v>0.08</v>
      </c>
    </row>
    <row r="6" spans="2:11" ht="18.600000000000001" thickBot="1" x14ac:dyDescent="0.35">
      <c r="B6" s="3" t="s">
        <v>3</v>
      </c>
      <c r="C6" s="4" t="s">
        <v>4</v>
      </c>
      <c r="D6" s="5"/>
      <c r="F6" s="12"/>
      <c r="H6" s="13"/>
      <c r="J6" t="s">
        <v>56</v>
      </c>
      <c r="K6" s="84">
        <v>0.08</v>
      </c>
    </row>
    <row r="7" spans="2:11" ht="24" thickBot="1" x14ac:dyDescent="0.4">
      <c r="B7" s="6" t="s">
        <v>5</v>
      </c>
      <c r="C7" s="7">
        <v>0.1</v>
      </c>
      <c r="D7" s="7"/>
      <c r="E7" s="14"/>
      <c r="F7" s="86" t="s">
        <v>10</v>
      </c>
      <c r="G7" s="88"/>
      <c r="J7" t="s">
        <v>57</v>
      </c>
      <c r="K7" s="83">
        <v>0.08</v>
      </c>
    </row>
    <row r="8" spans="2:11" ht="18" x14ac:dyDescent="0.3">
      <c r="F8" s="15" t="s">
        <v>11</v>
      </c>
      <c r="G8" s="16">
        <v>0.02</v>
      </c>
      <c r="J8" t="s">
        <v>58</v>
      </c>
      <c r="K8" s="83">
        <v>0.08</v>
      </c>
    </row>
    <row r="9" spans="2:11" ht="24" thickBot="1" x14ac:dyDescent="0.45">
      <c r="B9" s="87" t="s">
        <v>12</v>
      </c>
      <c r="C9" s="88"/>
      <c r="D9" s="17"/>
      <c r="F9" s="18" t="s">
        <v>13</v>
      </c>
      <c r="J9" t="s">
        <v>59</v>
      </c>
      <c r="K9" s="83">
        <v>6.5000000000000002E-2</v>
      </c>
    </row>
    <row r="10" spans="2:11" ht="26.4" customHeight="1" thickBot="1" x14ac:dyDescent="0.45">
      <c r="B10" s="19" t="s">
        <v>14</v>
      </c>
      <c r="C10" s="20">
        <v>120000</v>
      </c>
      <c r="D10" s="17"/>
      <c r="F10" s="21"/>
      <c r="J10" t="s">
        <v>60</v>
      </c>
      <c r="K10" s="84">
        <v>0.1</v>
      </c>
    </row>
    <row r="11" spans="2:11" ht="38.4" customHeight="1" thickBot="1" x14ac:dyDescent="0.45">
      <c r="B11" s="22" t="s">
        <v>15</v>
      </c>
      <c r="C11" s="23">
        <v>12000</v>
      </c>
      <c r="D11" s="18" t="s">
        <v>16</v>
      </c>
      <c r="E11" s="24"/>
      <c r="F11" s="86" t="s">
        <v>17</v>
      </c>
      <c r="G11" s="88"/>
      <c r="H11" s="25"/>
      <c r="J11" t="s">
        <v>61</v>
      </c>
      <c r="K11" s="83">
        <v>0.09</v>
      </c>
    </row>
    <row r="12" spans="2:11" ht="21.6" thickBot="1" x14ac:dyDescent="0.45">
      <c r="B12" s="22" t="s">
        <v>18</v>
      </c>
      <c r="C12" s="23">
        <v>1200</v>
      </c>
      <c r="D12" s="17"/>
      <c r="E12" s="26"/>
      <c r="F12" s="27" t="s">
        <v>19</v>
      </c>
      <c r="G12" s="28">
        <v>0.8</v>
      </c>
      <c r="H12" s="29" t="s">
        <v>20</v>
      </c>
      <c r="J12" t="s">
        <v>62</v>
      </c>
      <c r="K12" s="83">
        <v>0.08</v>
      </c>
    </row>
    <row r="13" spans="2:11" ht="21.6" thickBot="1" x14ac:dyDescent="0.45">
      <c r="B13" s="22" t="s">
        <v>21</v>
      </c>
      <c r="C13" s="23">
        <v>400</v>
      </c>
      <c r="D13" s="17"/>
      <c r="E13" s="26"/>
      <c r="F13" s="30" t="s">
        <v>22</v>
      </c>
      <c r="G13" s="31">
        <f>C10*G12</f>
        <v>96000</v>
      </c>
      <c r="H13" s="25"/>
      <c r="J13" t="s">
        <v>4</v>
      </c>
      <c r="K13" s="83">
        <v>0.1</v>
      </c>
    </row>
    <row r="14" spans="2:11" ht="21.6" thickBot="1" x14ac:dyDescent="0.45">
      <c r="B14" s="22" t="s">
        <v>23</v>
      </c>
      <c r="C14" s="23">
        <v>0</v>
      </c>
      <c r="D14" s="17"/>
      <c r="E14" s="26"/>
      <c r="F14" s="30" t="s">
        <v>24</v>
      </c>
      <c r="G14" s="32">
        <f>C17-G13</f>
        <v>37600</v>
      </c>
      <c r="H14" s="25"/>
      <c r="J14" t="s">
        <v>63</v>
      </c>
      <c r="K14" s="83">
        <v>0.06</v>
      </c>
    </row>
    <row r="15" spans="2:11" ht="21.6" thickBot="1" x14ac:dyDescent="0.45">
      <c r="B15" s="22" t="s">
        <v>25</v>
      </c>
      <c r="C15" s="23">
        <v>0</v>
      </c>
      <c r="D15" s="17"/>
      <c r="E15" s="26"/>
      <c r="F15" s="33" t="s">
        <v>26</v>
      </c>
      <c r="G15" s="34">
        <v>30</v>
      </c>
      <c r="H15" s="25"/>
      <c r="J15" t="s">
        <v>64</v>
      </c>
      <c r="K15" s="83">
        <v>0.06</v>
      </c>
    </row>
    <row r="16" spans="2:11" ht="21.6" thickBot="1" x14ac:dyDescent="0.45">
      <c r="B16" s="22" t="s">
        <v>27</v>
      </c>
      <c r="C16" s="23">
        <v>0</v>
      </c>
      <c r="D16" s="17"/>
      <c r="E16" s="26"/>
      <c r="F16" s="35" t="s">
        <v>28</v>
      </c>
      <c r="G16" s="36">
        <v>0.02</v>
      </c>
      <c r="J16" t="s">
        <v>65</v>
      </c>
      <c r="K16" s="83">
        <v>0.1</v>
      </c>
    </row>
    <row r="17" spans="2:11" ht="24" thickBot="1" x14ac:dyDescent="0.45">
      <c r="B17" s="37" t="s">
        <v>29</v>
      </c>
      <c r="C17" s="38">
        <f>SUM(C10:C16)</f>
        <v>133600</v>
      </c>
      <c r="D17" s="17"/>
      <c r="F17" s="89" t="s">
        <v>30</v>
      </c>
      <c r="G17" s="90" t="s">
        <v>7</v>
      </c>
      <c r="H17" s="91" t="s">
        <v>8</v>
      </c>
      <c r="J17" t="s">
        <v>66</v>
      </c>
      <c r="K17" s="83">
        <v>0.08</v>
      </c>
    </row>
    <row r="18" spans="2:11" ht="21.6" thickBot="1" x14ac:dyDescent="0.45">
      <c r="B18" s="39"/>
      <c r="C18" s="40"/>
      <c r="D18" s="41"/>
      <c r="F18" s="27" t="s">
        <v>31</v>
      </c>
      <c r="G18" s="42">
        <f>PMT(G16/12,G15*12,-G13,0)</f>
        <v>354.83469378126773</v>
      </c>
      <c r="H18" s="43">
        <f>G18*12</f>
        <v>4258.0163253752125</v>
      </c>
      <c r="J18" t="s">
        <v>67</v>
      </c>
      <c r="K18" s="83">
        <v>0.09</v>
      </c>
    </row>
    <row r="19" spans="2:11" ht="24" thickBot="1" x14ac:dyDescent="0.4">
      <c r="B19" s="90" t="s">
        <v>32</v>
      </c>
      <c r="C19" s="90" t="s">
        <v>7</v>
      </c>
      <c r="D19" s="91" t="s">
        <v>8</v>
      </c>
      <c r="E19" s="8"/>
      <c r="F19" s="30" t="s">
        <v>33</v>
      </c>
      <c r="G19" s="44">
        <f>((G18*12*G15)-G13)/(G15*12)</f>
        <v>88.16802711460106</v>
      </c>
      <c r="H19" s="45">
        <f>G19*12</f>
        <v>1058.0163253752128</v>
      </c>
      <c r="J19" t="s">
        <v>68</v>
      </c>
      <c r="K19" s="83">
        <v>7.0000000000000007E-2</v>
      </c>
    </row>
    <row r="20" spans="2:11" ht="18.600000000000001" thickBot="1" x14ac:dyDescent="0.4">
      <c r="B20" s="27" t="s">
        <v>34</v>
      </c>
      <c r="C20" s="42">
        <f>D20/12</f>
        <v>25</v>
      </c>
      <c r="D20" s="46">
        <v>300</v>
      </c>
      <c r="E20" s="8"/>
      <c r="F20" s="35" t="s">
        <v>35</v>
      </c>
      <c r="G20" s="47">
        <f>G18-G19</f>
        <v>266.66666666666669</v>
      </c>
      <c r="H20" s="48">
        <f>G20*12</f>
        <v>3200</v>
      </c>
      <c r="J20" t="s">
        <v>69</v>
      </c>
      <c r="K20" s="83">
        <v>0.06</v>
      </c>
    </row>
    <row r="21" spans="2:11" ht="18.600000000000001" thickBot="1" x14ac:dyDescent="0.35">
      <c r="B21" s="49" t="s">
        <v>36</v>
      </c>
      <c r="C21" s="42">
        <f t="shared" ref="C21:C24" si="0">D21/12</f>
        <v>29.166666666666668</v>
      </c>
      <c r="D21" s="50">
        <v>350</v>
      </c>
      <c r="F21" s="13"/>
      <c r="J21" t="s">
        <v>70</v>
      </c>
      <c r="K21" s="83">
        <v>0.08</v>
      </c>
    </row>
    <row r="22" spans="2:11" ht="18.600000000000001" thickBot="1" x14ac:dyDescent="0.35">
      <c r="B22" s="49" t="s">
        <v>37</v>
      </c>
      <c r="C22" s="42">
        <f t="shared" si="0"/>
        <v>25</v>
      </c>
      <c r="D22" s="50">
        <v>300</v>
      </c>
      <c r="J22" t="s">
        <v>71</v>
      </c>
      <c r="K22" s="83">
        <v>0.06</v>
      </c>
    </row>
    <row r="23" spans="2:11" ht="18.600000000000001" thickBot="1" x14ac:dyDescent="0.35">
      <c r="B23" s="51" t="s">
        <v>38</v>
      </c>
      <c r="C23" s="42">
        <f t="shared" si="0"/>
        <v>0</v>
      </c>
      <c r="D23" s="52">
        <v>0</v>
      </c>
      <c r="E23" s="25"/>
      <c r="J23" t="s">
        <v>72</v>
      </c>
      <c r="K23" s="84">
        <v>0.04</v>
      </c>
    </row>
    <row r="24" spans="2:11" ht="18.600000000000001" thickBot="1" x14ac:dyDescent="0.35">
      <c r="B24" s="53" t="s">
        <v>39</v>
      </c>
      <c r="C24" s="42">
        <f t="shared" si="0"/>
        <v>0</v>
      </c>
      <c r="D24" s="54">
        <v>0</v>
      </c>
      <c r="E24" s="25"/>
    </row>
    <row r="25" spans="2:11" ht="18" x14ac:dyDescent="0.35">
      <c r="B25" s="55" t="s">
        <v>40</v>
      </c>
      <c r="C25" s="56">
        <f>SUM(C20:C24)</f>
        <v>79.166666666666671</v>
      </c>
      <c r="D25" s="57">
        <f>SUM(D20:D24)</f>
        <v>950</v>
      </c>
      <c r="E25" s="25"/>
    </row>
    <row r="26" spans="2:11" ht="21.6" thickBot="1" x14ac:dyDescent="0.45">
      <c r="B26" s="58"/>
      <c r="C26" s="59"/>
      <c r="D26" s="60"/>
      <c r="E26" s="25"/>
      <c r="F26" s="61"/>
      <c r="G26" s="62"/>
      <c r="H26" s="62"/>
    </row>
    <row r="27" spans="2:11" ht="24" thickBot="1" x14ac:dyDescent="0.35">
      <c r="B27" s="92" t="s">
        <v>41</v>
      </c>
      <c r="C27" s="93"/>
      <c r="D27" s="93"/>
      <c r="E27" s="93"/>
      <c r="F27" s="93"/>
      <c r="G27" s="93"/>
      <c r="H27" s="94"/>
    </row>
    <row r="28" spans="2:11" ht="24" thickBot="1" x14ac:dyDescent="0.45">
      <c r="B28" s="58"/>
      <c r="C28" s="59"/>
      <c r="D28" s="17"/>
      <c r="E28" s="25"/>
      <c r="H28" s="63"/>
    </row>
    <row r="29" spans="2:11" ht="24" thickBot="1" x14ac:dyDescent="0.45">
      <c r="B29" s="58"/>
      <c r="C29" s="58"/>
      <c r="D29" s="58"/>
      <c r="E29" s="25"/>
      <c r="F29" s="95" t="s">
        <v>42</v>
      </c>
      <c r="G29" s="96"/>
      <c r="H29" s="64"/>
    </row>
    <row r="30" spans="2:11" ht="21" customHeight="1" x14ac:dyDescent="0.4">
      <c r="B30" s="58"/>
      <c r="C30" s="58"/>
      <c r="D30" s="58"/>
      <c r="E30" s="25"/>
      <c r="F30" s="65" t="s">
        <v>43</v>
      </c>
      <c r="G30" s="66">
        <f>H5/C17</f>
        <v>7.6347305389221562E-2</v>
      </c>
      <c r="H30" s="67"/>
    </row>
    <row r="31" spans="2:11" ht="21" customHeight="1" x14ac:dyDescent="0.4">
      <c r="B31" s="58"/>
      <c r="C31" s="58"/>
      <c r="D31" s="58"/>
      <c r="E31" s="67"/>
      <c r="F31" s="68" t="s">
        <v>44</v>
      </c>
      <c r="G31" s="69">
        <f>(H5-D25-H19)/(C17)</f>
        <v>6.1317243073538828E-2</v>
      </c>
      <c r="H31" s="67"/>
    </row>
    <row r="32" spans="2:11" ht="21" customHeight="1" x14ac:dyDescent="0.4">
      <c r="B32" s="58"/>
      <c r="C32" s="58"/>
      <c r="D32" s="58"/>
      <c r="E32" s="67"/>
      <c r="F32" s="70" t="s">
        <v>45</v>
      </c>
      <c r="G32" s="71">
        <f>G5-G18-C25</f>
        <v>415.99863955206558</v>
      </c>
      <c r="H32" s="67"/>
    </row>
    <row r="33" spans="2:8" ht="21.6" customHeight="1" thickBot="1" x14ac:dyDescent="0.45">
      <c r="B33" s="58"/>
      <c r="C33" s="58"/>
      <c r="D33" s="58"/>
      <c r="E33" s="67"/>
      <c r="F33" s="72" t="s">
        <v>46</v>
      </c>
      <c r="G33" s="73">
        <f>C17/H5</f>
        <v>13.098039215686274</v>
      </c>
      <c r="H33" s="67"/>
    </row>
    <row r="34" spans="2:8" ht="21" customHeight="1" x14ac:dyDescent="0.4">
      <c r="B34" s="58"/>
      <c r="C34" s="58"/>
      <c r="D34" s="58"/>
      <c r="E34" s="67"/>
      <c r="F34" s="65" t="s">
        <v>47</v>
      </c>
      <c r="G34" s="74">
        <f>G18/G5</f>
        <v>0.41745258091913851</v>
      </c>
      <c r="H34" s="67"/>
    </row>
    <row r="35" spans="2:8" ht="21.6" customHeight="1" thickBot="1" x14ac:dyDescent="0.45">
      <c r="B35" s="58"/>
      <c r="C35" s="58"/>
      <c r="D35" s="58"/>
      <c r="E35" s="67"/>
      <c r="F35" s="72" t="s">
        <v>48</v>
      </c>
      <c r="G35" s="75">
        <f>G32/G5</f>
        <v>0.48941016417890071</v>
      </c>
      <c r="H35" s="67"/>
    </row>
    <row r="36" spans="2:8" ht="21" customHeight="1" x14ac:dyDescent="0.4">
      <c r="B36" s="58"/>
      <c r="C36" s="58"/>
      <c r="D36" s="58"/>
      <c r="E36" s="67"/>
      <c r="F36" s="68" t="s">
        <v>49</v>
      </c>
      <c r="G36" s="66">
        <f>12*G32/G14</f>
        <v>0.13276552326129754</v>
      </c>
      <c r="H36" s="67"/>
    </row>
    <row r="37" spans="2:8" ht="21" customHeight="1" x14ac:dyDescent="0.4">
      <c r="B37" s="58"/>
      <c r="C37" s="58"/>
      <c r="D37" s="58"/>
      <c r="E37" s="67"/>
      <c r="F37" s="70" t="s">
        <v>50</v>
      </c>
      <c r="G37" s="76">
        <f>12*(G32+G20)/G14</f>
        <v>0.21787190624002092</v>
      </c>
      <c r="H37" s="67"/>
    </row>
    <row r="38" spans="2:8" ht="18.600000000000001" customHeight="1" thickBot="1" x14ac:dyDescent="0.45">
      <c r="B38" s="58"/>
      <c r="C38" s="58"/>
      <c r="D38" s="58"/>
      <c r="E38" s="67"/>
      <c r="F38" s="72" t="s">
        <v>51</v>
      </c>
      <c r="G38" s="77">
        <f>(H5-D25-12*G19)/(G14)+G8</f>
        <v>0.23787190624002094</v>
      </c>
    </row>
    <row r="39" spans="2:8" ht="21" x14ac:dyDescent="0.4">
      <c r="B39" s="78"/>
      <c r="C39" s="79"/>
      <c r="D39" s="79"/>
      <c r="F39" s="80" t="s">
        <v>52</v>
      </c>
      <c r="G39" s="81"/>
    </row>
  </sheetData>
  <protectedRanges>
    <protectedRange sqref="C5:D6 C10:C16 D20:D24 G5 G8 G12 G15:G16" name="Rango1_1"/>
  </protectedRanges>
  <mergeCells count="10">
    <mergeCell ref="B27:H27"/>
    <mergeCell ref="F29:G29"/>
    <mergeCell ref="C2:G2"/>
    <mergeCell ref="F11:G11"/>
    <mergeCell ref="B4:D4"/>
    <mergeCell ref="C5:D5"/>
    <mergeCell ref="C6:D6"/>
    <mergeCell ref="C7:D7"/>
    <mergeCell ref="F7:G7"/>
    <mergeCell ref="B9:C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2023-10-28T16:53:21Z</dcterms:created>
  <dcterms:modified xsi:type="dcterms:W3CDTF">2023-10-29T16:22:18Z</dcterms:modified>
</cp:coreProperties>
</file>